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700" activeTab="0"/>
  </bookViews>
  <sheets>
    <sheet name="Production vs income" sheetId="1" r:id="rId1"/>
    <sheet name="market pri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<sst xmlns="http://schemas.openxmlformats.org/spreadsheetml/2006/main" count="81" uniqueCount="39">
  <si>
    <t>Production vs. Income Spreadsheet</t>
  </si>
  <si>
    <t>Basic Equations:</t>
  </si>
  <si>
    <t>x</t>
  </si>
  <si>
    <t xml:space="preserve">x </t>
  </si>
  <si>
    <t>=</t>
  </si>
  <si>
    <t>Pounds sold</t>
  </si>
  <si>
    <t xml:space="preserve">(No. bred cows) </t>
  </si>
  <si>
    <t xml:space="preserve">(Pounds sold) </t>
  </si>
  <si>
    <t>(market price)</t>
  </si>
  <si>
    <t>Scenarios:</t>
  </si>
  <si>
    <t>Cows bred</t>
  </si>
  <si>
    <t>sell weight</t>
  </si>
  <si>
    <t>Lbs sold</t>
  </si>
  <si>
    <t>market price</t>
  </si>
  <si>
    <t>Costs</t>
  </si>
  <si>
    <t>Gross income</t>
  </si>
  <si>
    <t>Net income</t>
  </si>
  <si>
    <t>Assume:</t>
  </si>
  <si>
    <t xml:space="preserve">Vaccines = </t>
  </si>
  <si>
    <t>Labor =</t>
  </si>
  <si>
    <t>Water =</t>
  </si>
  <si>
    <t xml:space="preserve">Cost per cow per year = </t>
  </si>
  <si>
    <t xml:space="preserve">Land cost = </t>
  </si>
  <si>
    <t>lease rate/year</t>
  </si>
  <si>
    <t xml:space="preserve">Mineral = </t>
  </si>
  <si>
    <t>C.</t>
  </si>
  <si>
    <t xml:space="preserve">B. </t>
  </si>
  <si>
    <t xml:space="preserve">Vaccine/calf= </t>
  </si>
  <si>
    <t>($40/hr x 15 hr/wk x 52 wk/yr)</t>
  </si>
  <si>
    <t>D.</t>
  </si>
  <si>
    <t xml:space="preserve">IBRBVDPI3, Black Leg, Worming, Pour-on grubicide </t>
  </si>
  <si>
    <t>1 bag = $24.19, 50 lb x 16 oz/lb = 800 oz., 2oz/hd/day = 400 days</t>
  </si>
  <si>
    <t>$24.19 bag / 400 days/bag x 365 days/yr= $22.07/cow/year</t>
  </si>
  <si>
    <t>(12 gpd x 365 d/yr x $0.03/gal)</t>
  </si>
  <si>
    <t>calf crop</t>
  </si>
  <si>
    <t>Profit</t>
  </si>
  <si>
    <t xml:space="preserve">A. </t>
  </si>
  <si>
    <t>(Calf crop)</t>
  </si>
  <si>
    <t>(Sell Weight)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</si>
</sst>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57" applyFont="1" applyAlignment="1">
      <alignment/>
    </xf>
    <xf numFmtId="44" fontId="0" fillId="0" borderId="0" xfId="44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44" fontId="4" fillId="0" borderId="0" xfId="0" applyNumberFormat="1" applyFont="1" applyAlignment="1">
      <alignment/>
    </xf>
    <xf numFmtId="44" fontId="4" fillId="0" borderId="0" xfId="44" applyFont="1" applyAlignment="1">
      <alignment/>
    </xf>
    <xf numFmtId="0" fontId="5" fillId="0" borderId="0" xfId="0" applyFont="1" applyAlignment="1">
      <alignment horizontal="center" wrapText="1"/>
    </xf>
    <xf numFmtId="0" fontId="0" fillId="33" borderId="0" xfId="0" applyFill="1" applyAlignment="1">
      <alignment horizontal="center"/>
    </xf>
    <xf numFmtId="9" fontId="0" fillId="33" borderId="0" xfId="57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 quotePrefix="1">
      <alignment horizontal="center" wrapText="1"/>
    </xf>
    <xf numFmtId="0" fontId="5" fillId="4" borderId="0" xfId="0" applyFont="1" applyFill="1" applyAlignment="1">
      <alignment horizontal="center" wrapText="1"/>
    </xf>
    <xf numFmtId="0" fontId="0" fillId="4" borderId="0" xfId="0" applyFill="1" applyAlignment="1">
      <alignment/>
    </xf>
    <xf numFmtId="44" fontId="0" fillId="4" borderId="0" xfId="0" applyNumberFormat="1" applyFill="1" applyAlignment="1">
      <alignment/>
    </xf>
    <xf numFmtId="44" fontId="0" fillId="33" borderId="0" xfId="44" applyFont="1" applyFill="1" applyAlignment="1">
      <alignment/>
    </xf>
    <xf numFmtId="0" fontId="2" fillId="3" borderId="0" xfId="0" applyFont="1" applyFill="1" applyAlignment="1">
      <alignment horizontal="right"/>
    </xf>
    <xf numFmtId="44" fontId="0" fillId="3" borderId="0" xfId="44" applyFont="1" applyFill="1" applyAlignment="1">
      <alignment/>
    </xf>
    <xf numFmtId="0" fontId="2" fillId="2" borderId="0" xfId="0" applyFont="1" applyFill="1" applyAlignment="1">
      <alignment horizontal="right"/>
    </xf>
    <xf numFmtId="44" fontId="0" fillId="2" borderId="0" xfId="44" applyFont="1" applyFill="1" applyAlignment="1">
      <alignment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"Production" vs. "Income" for Ranchers @ $0.75/lb</a:t>
            </a:r>
          </a:p>
        </c:rich>
      </c:tx>
      <c:layout>
        <c:manualLayout>
          <c:xMode val="factor"/>
          <c:yMode val="factor"/>
          <c:x val="0.007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3275"/>
          <c:w val="0.95025"/>
          <c:h val="0.674"/>
        </c:manualLayout>
      </c:layout>
      <c:barChart>
        <c:barDir val="col"/>
        <c:grouping val="clustered"/>
        <c:varyColors val="0"/>
        <c:ser>
          <c:idx val="2"/>
          <c:order val="0"/>
          <c:tx>
            <c:v>Gross Income</c:v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'Production vs income'!$B$23:$B$26</c:f>
              <c:numCache/>
            </c:numRef>
          </c:cat>
          <c:val>
            <c:numRef>
              <c:f>'Production vs income'!$G$23:$G$26</c:f>
              <c:numCache/>
            </c:numRef>
          </c:val>
        </c:ser>
        <c:ser>
          <c:idx val="3"/>
          <c:order val="1"/>
          <c:tx>
            <c:v>Costs</c:v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'Production vs income'!$B$23:$B$26</c:f>
              <c:numCache/>
            </c:numRef>
          </c:cat>
          <c:val>
            <c:numRef>
              <c:f>'Production vs income'!$H$23:$H$26</c:f>
              <c:numCache/>
            </c:numRef>
          </c:val>
        </c:ser>
        <c:ser>
          <c:idx val="0"/>
          <c:order val="2"/>
          <c:tx>
            <c:v>Profit/Loss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'Production vs income'!$B$23:$B$26</c:f>
              <c:numCache/>
            </c:numRef>
          </c:cat>
          <c:val>
            <c:numRef>
              <c:f>'Production vs income'!$I$23:$I$26</c:f>
              <c:numCache/>
            </c:numRef>
          </c:val>
        </c:ser>
        <c:axId val="13794384"/>
        <c:axId val="57040593"/>
      </c:barChart>
      <c:lineChart>
        <c:grouping val="standard"/>
        <c:varyColors val="0"/>
        <c:ser>
          <c:idx val="1"/>
          <c:order val="3"/>
          <c:tx>
            <c:v>Calf crop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'Production vs income'!$E$30:$E$33</c:f>
              <c:numCache/>
            </c:numRef>
          </c:cat>
          <c:val>
            <c:numRef>
              <c:f>'Production vs income'!$C$23:$C$26</c:f>
              <c:numCache/>
            </c:numRef>
          </c:val>
          <c:smooth val="0"/>
        </c:ser>
        <c:axId val="43603290"/>
        <c:axId val="56885291"/>
      </c:lineChart>
      <c:catAx>
        <c:axId val="1379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Herd Size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794384"/>
        <c:crossesAt val="1"/>
        <c:crossBetween val="between"/>
        <c:dispUnits/>
      </c:valAx>
      <c:catAx>
        <c:axId val="43603290"/>
        <c:scaling>
          <c:orientation val="minMax"/>
        </c:scaling>
        <c:axPos val="b"/>
        <c:delete val="1"/>
        <c:majorTickMark val="out"/>
        <c:minorTickMark val="none"/>
        <c:tickLblPos val="none"/>
        <c:crossAx val="56885291"/>
        <c:crossesAt val="0"/>
        <c:auto val="1"/>
        <c:lblOffset val="100"/>
        <c:tickLblSkip val="1"/>
        <c:noMultiLvlLbl val="0"/>
      </c:catAx>
      <c:valAx>
        <c:axId val="568852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Calf Crop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032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13"/>
          <c:w val="0.496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Influence of market price on ranch profitability</a:t>
            </a:r>
          </a:p>
        </c:rich>
      </c:tx>
      <c:layout>
        <c:manualLayout>
          <c:xMode val="factor"/>
          <c:yMode val="factor"/>
          <c:x val="-0.0157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3275"/>
          <c:w val="0.90175"/>
          <c:h val="0.674"/>
        </c:manualLayout>
      </c:layout>
      <c:barChart>
        <c:barDir val="col"/>
        <c:grouping val="clustered"/>
        <c:varyColors val="0"/>
        <c:ser>
          <c:idx val="2"/>
          <c:order val="0"/>
          <c:tx>
            <c:v>Gross Income</c:v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'market price'!$F$23:$F$26</c:f>
              <c:numCache/>
            </c:numRef>
          </c:cat>
          <c:val>
            <c:numRef>
              <c:f>'market price'!$G$23:$G$26</c:f>
              <c:numCache/>
            </c:numRef>
          </c:val>
        </c:ser>
        <c:ser>
          <c:idx val="3"/>
          <c:order val="1"/>
          <c:tx>
            <c:v>Costs</c:v>
          </c:tx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'market price'!$F$23:$F$26</c:f>
              <c:numCache/>
            </c:numRef>
          </c:cat>
          <c:val>
            <c:numRef>
              <c:f>'market price'!$H$23:$H$26</c:f>
              <c:numCache/>
            </c:numRef>
          </c:val>
        </c:ser>
        <c:ser>
          <c:idx val="0"/>
          <c:order val="2"/>
          <c:tx>
            <c:v>Profit/Loss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'market price'!$F$23:$F$26</c:f>
              <c:numCache/>
            </c:numRef>
          </c:cat>
          <c:val>
            <c:numRef>
              <c:f>'market price'!$I$23:$I$26</c:f>
              <c:numCache/>
            </c:numRef>
          </c:val>
        </c:ser>
        <c:axId val="42205572"/>
        <c:axId val="44305829"/>
      </c:barChart>
      <c:catAx>
        <c:axId val="42205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Market Price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05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13"/>
          <c:w val="0.338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0</xdr:rowOff>
    </xdr:from>
    <xdr:to>
      <xdr:col>24</xdr:col>
      <xdr:colOff>447675</xdr:colOff>
      <xdr:row>44</xdr:row>
      <xdr:rowOff>142875</xdr:rowOff>
    </xdr:to>
    <xdr:graphicFrame>
      <xdr:nvGraphicFramePr>
        <xdr:cNvPr id="1" name="Chart 2"/>
        <xdr:cNvGraphicFramePr/>
      </xdr:nvGraphicFramePr>
      <xdr:xfrm>
        <a:off x="6781800" y="0"/>
        <a:ext cx="97345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66675</xdr:rowOff>
    </xdr:from>
    <xdr:to>
      <xdr:col>24</xdr:col>
      <xdr:colOff>495300</xdr:colOff>
      <xdr:row>46</xdr:row>
      <xdr:rowOff>47625</xdr:rowOff>
    </xdr:to>
    <xdr:graphicFrame>
      <xdr:nvGraphicFramePr>
        <xdr:cNvPr id="1" name="Chart 2"/>
        <xdr:cNvGraphicFramePr/>
      </xdr:nvGraphicFramePr>
      <xdr:xfrm>
        <a:off x="6829425" y="228600"/>
        <a:ext cx="97345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0.8515625" style="0" customWidth="1"/>
    <col min="2" max="2" width="9.28125" style="0" bestFit="1" customWidth="1"/>
    <col min="3" max="3" width="11.8515625" style="0" bestFit="1" customWidth="1"/>
    <col min="4" max="6" width="9.28125" style="0" bestFit="1" customWidth="1"/>
    <col min="7" max="7" width="13.00390625" style="0" bestFit="1" customWidth="1"/>
    <col min="8" max="8" width="13.00390625" style="0" customWidth="1"/>
    <col min="9" max="9" width="12.421875" style="0" bestFit="1" customWidth="1"/>
    <col min="11" max="11" width="14.7109375" style="0" customWidth="1"/>
  </cols>
  <sheetData>
    <row r="1" ht="12.75">
      <c r="A1" t="s">
        <v>0</v>
      </c>
    </row>
    <row r="3" ht="12.75">
      <c r="A3" t="s">
        <v>1</v>
      </c>
    </row>
    <row r="5" spans="1:7" ht="22.5">
      <c r="A5" s="13" t="s">
        <v>6</v>
      </c>
      <c r="B5" s="13" t="s">
        <v>2</v>
      </c>
      <c r="C5" s="13" t="s">
        <v>37</v>
      </c>
      <c r="D5" s="13" t="s">
        <v>3</v>
      </c>
      <c r="E5" s="13" t="s">
        <v>38</v>
      </c>
      <c r="F5" s="14" t="s">
        <v>4</v>
      </c>
      <c r="G5" s="15" t="s">
        <v>5</v>
      </c>
    </row>
    <row r="7" spans="1:7" ht="22.5">
      <c r="A7" s="13" t="s">
        <v>7</v>
      </c>
      <c r="B7" s="13" t="s">
        <v>2</v>
      </c>
      <c r="C7" s="13" t="s">
        <v>8</v>
      </c>
      <c r="D7" s="14" t="s">
        <v>4</v>
      </c>
      <c r="E7" s="15" t="s">
        <v>15</v>
      </c>
      <c r="F7" s="16"/>
      <c r="G7" s="16"/>
    </row>
    <row r="9" ht="12.75">
      <c r="A9" t="s">
        <v>17</v>
      </c>
    </row>
    <row r="10" spans="2:3" ht="12.75">
      <c r="B10" s="7" t="s">
        <v>21</v>
      </c>
      <c r="C10" s="8">
        <f>SUM(C11:C13)</f>
        <v>162.47</v>
      </c>
    </row>
    <row r="11" spans="2:4" ht="12.75">
      <c r="B11" s="5" t="s">
        <v>20</v>
      </c>
      <c r="C11" s="2">
        <f>12*365*0.03</f>
        <v>131.4</v>
      </c>
      <c r="D11" t="s">
        <v>33</v>
      </c>
    </row>
    <row r="12" spans="2:9" ht="12.75">
      <c r="B12" s="21" t="s">
        <v>18</v>
      </c>
      <c r="C12" s="22">
        <v>9</v>
      </c>
      <c r="F12" s="23" t="s">
        <v>30</v>
      </c>
      <c r="G12" s="23"/>
      <c r="H12" s="23"/>
      <c r="I12" s="23"/>
    </row>
    <row r="13" spans="2:9" ht="12.75">
      <c r="B13" s="19" t="s">
        <v>24</v>
      </c>
      <c r="C13" s="20">
        <v>22.07</v>
      </c>
      <c r="F13" s="24" t="s">
        <v>31</v>
      </c>
      <c r="G13" s="24"/>
      <c r="H13" s="24"/>
      <c r="I13" s="24"/>
    </row>
    <row r="14" spans="3:9" ht="12.75">
      <c r="C14" s="2"/>
      <c r="F14" s="24" t="s">
        <v>32</v>
      </c>
      <c r="G14" s="24"/>
      <c r="H14" s="24"/>
      <c r="I14" s="24"/>
    </row>
    <row r="15" spans="2:3" ht="12.75">
      <c r="B15" s="4" t="s">
        <v>27</v>
      </c>
      <c r="C15" s="2">
        <v>5</v>
      </c>
    </row>
    <row r="16" spans="2:4" ht="12.75">
      <c r="B16" s="7" t="s">
        <v>19</v>
      </c>
      <c r="C16" s="9">
        <f>40*15*52</f>
        <v>31200</v>
      </c>
      <c r="D16" t="s">
        <v>28</v>
      </c>
    </row>
    <row r="17" spans="2:4" ht="12.75">
      <c r="B17" s="7" t="s">
        <v>22</v>
      </c>
      <c r="C17" s="9">
        <v>21000</v>
      </c>
      <c r="D17" t="s">
        <v>23</v>
      </c>
    </row>
    <row r="20" ht="12.75">
      <c r="A20" t="s">
        <v>9</v>
      </c>
    </row>
    <row r="22" spans="2:9" ht="22.5">
      <c r="B22" s="10" t="s">
        <v>10</v>
      </c>
      <c r="C22" s="10" t="s">
        <v>34</v>
      </c>
      <c r="D22" s="10" t="s">
        <v>11</v>
      </c>
      <c r="E22" s="10" t="s">
        <v>12</v>
      </c>
      <c r="F22" s="10" t="s">
        <v>13</v>
      </c>
      <c r="G22" s="10" t="s">
        <v>15</v>
      </c>
      <c r="H22" s="10" t="s">
        <v>14</v>
      </c>
      <c r="I22" s="10" t="s">
        <v>16</v>
      </c>
    </row>
    <row r="23" spans="1:11" ht="12.75">
      <c r="A23" s="4">
        <v>2008</v>
      </c>
      <c r="B23" s="11">
        <v>870</v>
      </c>
      <c r="C23" s="12">
        <v>0.67</v>
      </c>
      <c r="D23" s="11">
        <v>400</v>
      </c>
      <c r="E23" s="3">
        <f>B23*C23*D23</f>
        <v>233160.00000000003</v>
      </c>
      <c r="F23" s="18">
        <v>0.75</v>
      </c>
      <c r="G23" s="2">
        <f>E23*F23</f>
        <v>174870.00000000003</v>
      </c>
      <c r="H23" s="6">
        <f>(($C$10*B23)+(B23*C23*$C$15)+$C$16+$C$17)</f>
        <v>196463.4</v>
      </c>
      <c r="I23" s="17">
        <f>G23-H23</f>
        <v>-21593.399999999965</v>
      </c>
      <c r="K23" s="6"/>
    </row>
    <row r="24" spans="1:11" ht="12.75">
      <c r="A24" s="4" t="s">
        <v>26</v>
      </c>
      <c r="B24" s="11">
        <v>750</v>
      </c>
      <c r="C24" s="12">
        <v>0.75</v>
      </c>
      <c r="D24" s="11">
        <v>450</v>
      </c>
      <c r="E24" s="3">
        <f>B24*C24*D24</f>
        <v>253125</v>
      </c>
      <c r="F24" s="18">
        <v>0.75</v>
      </c>
      <c r="G24" s="2">
        <f>E24*F24</f>
        <v>189843.75</v>
      </c>
      <c r="H24" s="6">
        <f>(($C$10*B24)+(B24*C24*$C$15)+$C$16+$C$17)</f>
        <v>176865</v>
      </c>
      <c r="I24" s="17">
        <f>G24-H24</f>
        <v>12978.75</v>
      </c>
      <c r="K24" s="6"/>
    </row>
    <row r="25" spans="1:11" ht="12.75">
      <c r="A25" s="4" t="s">
        <v>25</v>
      </c>
      <c r="B25" s="11">
        <v>650</v>
      </c>
      <c r="C25" s="12">
        <v>0.95</v>
      </c>
      <c r="D25" s="11">
        <v>450</v>
      </c>
      <c r="E25" s="3">
        <f>B25*C25*D25</f>
        <v>277875</v>
      </c>
      <c r="F25" s="18">
        <v>0.75</v>
      </c>
      <c r="G25" s="2">
        <f>E25*F25</f>
        <v>208406.25</v>
      </c>
      <c r="H25" s="6">
        <f>(($C$10*B25)+(B25*C25*$C$15)+$C$16+$C$17)</f>
        <v>160893</v>
      </c>
      <c r="I25" s="17">
        <f>G25-H25</f>
        <v>47513.25</v>
      </c>
      <c r="K25" s="6"/>
    </row>
    <row r="26" spans="1:9" ht="12.75">
      <c r="A26" s="4" t="s">
        <v>29</v>
      </c>
      <c r="B26" s="11">
        <v>500</v>
      </c>
      <c r="C26" s="12">
        <v>0.97</v>
      </c>
      <c r="D26" s="11">
        <v>500</v>
      </c>
      <c r="E26" s="3">
        <f>B26*C26*D26</f>
        <v>242500</v>
      </c>
      <c r="F26" s="18">
        <v>0.75</v>
      </c>
      <c r="G26" s="2">
        <f>E26*F26</f>
        <v>181875</v>
      </c>
      <c r="H26" s="6">
        <f>(($C$10*B26)+(B26*C26*$C$15)+$C$16+$C$17)</f>
        <v>135860</v>
      </c>
      <c r="I26" s="17">
        <f>G26-H26</f>
        <v>46015</v>
      </c>
    </row>
    <row r="27" ht="12.75">
      <c r="E27" s="3"/>
    </row>
    <row r="28" ht="12.75">
      <c r="E28" s="3"/>
    </row>
    <row r="30" spans="3:9" ht="12.75">
      <c r="C30" s="1"/>
      <c r="F30" s="1"/>
      <c r="G30" s="2"/>
      <c r="H30" s="2"/>
      <c r="I30" s="2"/>
    </row>
    <row r="31" spans="3:9" ht="12.75">
      <c r="C31" s="1"/>
      <c r="F31" s="1"/>
      <c r="G31" s="2"/>
      <c r="H31" s="2"/>
      <c r="I31" s="2"/>
    </row>
    <row r="32" spans="3:9" ht="12.75">
      <c r="C32" s="1"/>
      <c r="F32" s="1"/>
      <c r="G32" s="2"/>
      <c r="H32" s="2"/>
      <c r="I32" s="2"/>
    </row>
    <row r="33" spans="6:9" ht="12.75">
      <c r="F33" s="1"/>
      <c r="G33" s="2"/>
      <c r="H33" s="2"/>
      <c r="I33" s="2"/>
    </row>
    <row r="36" ht="12.75">
      <c r="H36" s="6"/>
    </row>
    <row r="37" ht="12.75">
      <c r="H37" s="6"/>
    </row>
    <row r="38" ht="12.75">
      <c r="H38" s="6"/>
    </row>
    <row r="39" ht="12.75">
      <c r="H39" s="6"/>
    </row>
    <row r="41" spans="6:9" ht="12.75">
      <c r="F41" s="1"/>
      <c r="G41" s="2"/>
      <c r="H41" s="2"/>
      <c r="I41" s="2"/>
    </row>
    <row r="42" spans="6:9" ht="12.75">
      <c r="F42" s="1"/>
      <c r="G42" s="2"/>
      <c r="H42" s="2"/>
      <c r="I42" s="2"/>
    </row>
    <row r="43" spans="6:9" ht="12.75">
      <c r="F43" s="1"/>
      <c r="G43" s="2"/>
      <c r="H43" s="2"/>
      <c r="I43" s="2"/>
    </row>
    <row r="44" spans="6:9" ht="12.75">
      <c r="F44" s="1"/>
      <c r="G44" s="2"/>
      <c r="H44" s="2"/>
      <c r="I44" s="2"/>
    </row>
  </sheetData>
  <sheetProtection/>
  <mergeCells count="3">
    <mergeCell ref="F12:I12"/>
    <mergeCell ref="F13:I13"/>
    <mergeCell ref="F14:I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0.8515625" style="0" customWidth="1"/>
    <col min="2" max="2" width="9.28125" style="0" bestFit="1" customWidth="1"/>
    <col min="3" max="3" width="11.8515625" style="0" bestFit="1" customWidth="1"/>
    <col min="4" max="6" width="9.28125" style="0" bestFit="1" customWidth="1"/>
    <col min="7" max="7" width="13.00390625" style="0" bestFit="1" customWidth="1"/>
    <col min="8" max="8" width="13.00390625" style="0" customWidth="1"/>
    <col min="9" max="9" width="12.421875" style="0" bestFit="1" customWidth="1"/>
    <col min="11" max="11" width="14.7109375" style="0" customWidth="1"/>
  </cols>
  <sheetData>
    <row r="1" ht="12.75">
      <c r="A1" t="s">
        <v>0</v>
      </c>
    </row>
    <row r="3" ht="12.75">
      <c r="A3" t="s">
        <v>1</v>
      </c>
    </row>
    <row r="5" spans="1:7" ht="22.5">
      <c r="A5" s="13" t="s">
        <v>6</v>
      </c>
      <c r="B5" s="13" t="s">
        <v>2</v>
      </c>
      <c r="C5" s="13" t="s">
        <v>37</v>
      </c>
      <c r="D5" s="13" t="s">
        <v>3</v>
      </c>
      <c r="E5" s="13" t="s">
        <v>38</v>
      </c>
      <c r="F5" s="14" t="s">
        <v>4</v>
      </c>
      <c r="G5" s="15" t="s">
        <v>5</v>
      </c>
    </row>
    <row r="7" spans="1:7" ht="22.5">
      <c r="A7" s="13" t="s">
        <v>7</v>
      </c>
      <c r="B7" s="13" t="s">
        <v>2</v>
      </c>
      <c r="C7" s="13" t="s">
        <v>8</v>
      </c>
      <c r="D7" s="14" t="s">
        <v>4</v>
      </c>
      <c r="E7" s="15" t="s">
        <v>15</v>
      </c>
      <c r="F7" s="16"/>
      <c r="G7" s="16"/>
    </row>
    <row r="9" ht="12.75">
      <c r="A9" t="s">
        <v>17</v>
      </c>
    </row>
    <row r="10" spans="2:3" ht="12.75">
      <c r="B10" s="7" t="s">
        <v>21</v>
      </c>
      <c r="C10" s="8">
        <f>SUM(C11:C13)</f>
        <v>162.47</v>
      </c>
    </row>
    <row r="11" spans="2:4" ht="12.75">
      <c r="B11" s="5" t="s">
        <v>20</v>
      </c>
      <c r="C11" s="2">
        <v>131.4</v>
      </c>
      <c r="D11" t="s">
        <v>33</v>
      </c>
    </row>
    <row r="12" spans="2:9" ht="12.75">
      <c r="B12" s="21" t="s">
        <v>18</v>
      </c>
      <c r="C12" s="22">
        <v>9</v>
      </c>
      <c r="F12" s="23" t="s">
        <v>30</v>
      </c>
      <c r="G12" s="23"/>
      <c r="H12" s="23"/>
      <c r="I12" s="23"/>
    </row>
    <row r="13" spans="2:9" ht="12.75">
      <c r="B13" s="19" t="s">
        <v>24</v>
      </c>
      <c r="C13" s="20">
        <v>22.07</v>
      </c>
      <c r="F13" s="24" t="s">
        <v>31</v>
      </c>
      <c r="G13" s="24"/>
      <c r="H13" s="24"/>
      <c r="I13" s="24"/>
    </row>
    <row r="14" spans="3:9" ht="12.75">
      <c r="C14" s="2"/>
      <c r="F14" s="24" t="s">
        <v>32</v>
      </c>
      <c r="G14" s="24"/>
      <c r="H14" s="24"/>
      <c r="I14" s="24"/>
    </row>
    <row r="15" spans="2:3" ht="12.75">
      <c r="B15" s="4" t="s">
        <v>27</v>
      </c>
      <c r="C15" s="2">
        <v>5</v>
      </c>
    </row>
    <row r="16" spans="2:4" ht="12.75">
      <c r="B16" s="7" t="s">
        <v>19</v>
      </c>
      <c r="C16" s="9">
        <f>40*15*52</f>
        <v>31200</v>
      </c>
      <c r="D16" t="s">
        <v>28</v>
      </c>
    </row>
    <row r="17" spans="2:4" ht="12.75">
      <c r="B17" s="7" t="s">
        <v>22</v>
      </c>
      <c r="C17" s="9">
        <v>21000</v>
      </c>
      <c r="D17" t="s">
        <v>23</v>
      </c>
    </row>
    <row r="20" ht="12.75">
      <c r="A20" t="s">
        <v>9</v>
      </c>
    </row>
    <row r="22" spans="2:9" ht="22.5">
      <c r="B22" s="10" t="s">
        <v>10</v>
      </c>
      <c r="C22" s="10" t="s">
        <v>34</v>
      </c>
      <c r="D22" s="10" t="s">
        <v>11</v>
      </c>
      <c r="E22" s="10" t="s">
        <v>12</v>
      </c>
      <c r="F22" s="10" t="s">
        <v>13</v>
      </c>
      <c r="G22" s="10" t="s">
        <v>15</v>
      </c>
      <c r="H22" s="10" t="s">
        <v>14</v>
      </c>
      <c r="I22" s="10" t="s">
        <v>35</v>
      </c>
    </row>
    <row r="23" spans="1:11" ht="12.75">
      <c r="A23" s="4" t="s">
        <v>36</v>
      </c>
      <c r="B23" s="11">
        <v>650</v>
      </c>
      <c r="C23" s="12">
        <v>0.95</v>
      </c>
      <c r="D23" s="11">
        <v>450</v>
      </c>
      <c r="E23" s="3">
        <f>B23*C23*D23</f>
        <v>277875</v>
      </c>
      <c r="F23" s="18">
        <v>0.5</v>
      </c>
      <c r="G23" s="2">
        <f>E23*F23</f>
        <v>138937.5</v>
      </c>
      <c r="H23" s="6">
        <f>(($C$10*B23)+(B23*C23*$C$15)+$C$16+$C$17)</f>
        <v>160893</v>
      </c>
      <c r="I23" s="17">
        <f>G23-H23</f>
        <v>-21955.5</v>
      </c>
      <c r="K23" s="6"/>
    </row>
    <row r="24" spans="1:11" ht="12.75">
      <c r="A24" s="4" t="s">
        <v>26</v>
      </c>
      <c r="B24" s="11">
        <v>650</v>
      </c>
      <c r="C24" s="12">
        <v>0.95</v>
      </c>
      <c r="D24" s="11">
        <v>450</v>
      </c>
      <c r="E24" s="3">
        <f>B24*C24*D24</f>
        <v>277875</v>
      </c>
      <c r="F24" s="18">
        <v>0.6</v>
      </c>
      <c r="G24" s="2">
        <f>E24*F24</f>
        <v>166725</v>
      </c>
      <c r="H24" s="6">
        <f>(($C$10*B24)+(B24*C24*$C$15)+$C$16+$C$17)</f>
        <v>160893</v>
      </c>
      <c r="I24" s="17">
        <f>G24-H24</f>
        <v>5832</v>
      </c>
      <c r="K24" s="6"/>
    </row>
    <row r="25" spans="1:11" ht="12.75">
      <c r="A25" s="4" t="s">
        <v>25</v>
      </c>
      <c r="B25" s="11">
        <v>650</v>
      </c>
      <c r="C25" s="12">
        <v>0.95</v>
      </c>
      <c r="D25" s="11">
        <v>450</v>
      </c>
      <c r="E25" s="3">
        <f>B25*C25*D25</f>
        <v>277875</v>
      </c>
      <c r="F25" s="18">
        <v>0.7</v>
      </c>
      <c r="G25" s="2">
        <f>E25*F25</f>
        <v>194512.5</v>
      </c>
      <c r="H25" s="6">
        <f>(($C$10*B25)+(B25*C25*$C$15)+$C$16+$C$17)</f>
        <v>160893</v>
      </c>
      <c r="I25" s="17">
        <f>G25-H25</f>
        <v>33619.5</v>
      </c>
      <c r="K25" s="6"/>
    </row>
    <row r="26" spans="1:9" ht="12.75">
      <c r="A26" s="4" t="s">
        <v>29</v>
      </c>
      <c r="B26" s="11">
        <v>650</v>
      </c>
      <c r="C26" s="12">
        <v>0.95</v>
      </c>
      <c r="D26" s="11">
        <v>450</v>
      </c>
      <c r="E26" s="3">
        <f>B26*C26*D26</f>
        <v>277875</v>
      </c>
      <c r="F26" s="18">
        <v>0.8</v>
      </c>
      <c r="G26" s="2">
        <f>E26*F26</f>
        <v>222300</v>
      </c>
      <c r="H26" s="6">
        <f>(($C$10*B26)+(B26*C26*$C$15)+$C$16+$C$17)</f>
        <v>160893</v>
      </c>
      <c r="I26" s="17">
        <f>G26-H26</f>
        <v>61407</v>
      </c>
    </row>
    <row r="27" ht="12.75">
      <c r="E27" s="3"/>
    </row>
    <row r="28" ht="12.75">
      <c r="E28" s="3"/>
    </row>
    <row r="30" spans="3:9" ht="12.75">
      <c r="C30" s="1"/>
      <c r="F30" s="1"/>
      <c r="G30" s="2"/>
      <c r="H30" s="2"/>
      <c r="I30" s="2"/>
    </row>
    <row r="31" spans="3:9" ht="12.75">
      <c r="C31" s="1"/>
      <c r="F31" s="1"/>
      <c r="G31" s="2"/>
      <c r="H31" s="2"/>
      <c r="I31" s="2"/>
    </row>
    <row r="32" spans="3:9" ht="12.75">
      <c r="C32" s="1"/>
      <c r="F32" s="1"/>
      <c r="G32" s="2"/>
      <c r="H32" s="2"/>
      <c r="I32" s="2"/>
    </row>
    <row r="33" spans="6:9" ht="12.75">
      <c r="F33" s="1"/>
      <c r="G33" s="2"/>
      <c r="H33" s="2"/>
      <c r="I33" s="2"/>
    </row>
    <row r="36" ht="12.75">
      <c r="H36" s="6"/>
    </row>
    <row r="37" ht="12.75">
      <c r="H37" s="6"/>
    </row>
    <row r="38" ht="12.75">
      <c r="H38" s="6"/>
    </row>
    <row r="39" ht="12.75">
      <c r="H39" s="6"/>
    </row>
    <row r="41" spans="6:9" ht="12.75">
      <c r="F41" s="1"/>
      <c r="G41" s="2"/>
      <c r="H41" s="2"/>
      <c r="I41" s="2"/>
    </row>
    <row r="42" spans="6:9" ht="12.75">
      <c r="F42" s="1"/>
      <c r="G42" s="2"/>
      <c r="H42" s="2"/>
      <c r="I42" s="2"/>
    </row>
    <row r="43" spans="6:9" ht="12.75">
      <c r="F43" s="1"/>
      <c r="G43" s="2"/>
      <c r="H43" s="2"/>
      <c r="I43" s="2"/>
    </row>
    <row r="44" spans="6:9" ht="12.75">
      <c r="F44" s="1"/>
      <c r="G44" s="2"/>
      <c r="H44" s="2"/>
      <c r="I44" s="2"/>
    </row>
  </sheetData>
  <sheetProtection/>
  <mergeCells count="3">
    <mergeCell ref="F12:I12"/>
    <mergeCell ref="F13:I13"/>
    <mergeCell ref="F14:I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USDA-NRCS</dc:title>
  <dc:subject/>
  <dc:creator>Loretta Metz &amp; Carolyn Wong</dc:creator>
  <cp:keywords/>
  <dc:description/>
  <cp:lastModifiedBy>Loretta Metz</cp:lastModifiedBy>
  <cp:lastPrinted>2010-11-03T00:05:20Z</cp:lastPrinted>
  <dcterms:created xsi:type="dcterms:W3CDTF">2009-04-25T00:14:18Z</dcterms:created>
  <dcterms:modified xsi:type="dcterms:W3CDTF">2011-03-02T22:23:04Z</dcterms:modified>
  <cp:category/>
  <cp:version/>
  <cp:contentType/>
  <cp:contentStatus/>
</cp:coreProperties>
</file>